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anna/Documents/College Access/"/>
    </mc:Choice>
  </mc:AlternateContent>
  <xr:revisionPtr revIDLastSave="0" documentId="8_{F39D07A5-8AED-684A-8C51-46554A2C979C}" xr6:coauthVersionLast="36" xr6:coauthVersionMax="36" xr10:uidLastSave="{00000000-0000-0000-0000-000000000000}"/>
  <bookViews>
    <workbookView xWindow="0" yWindow="460" windowWidth="40960" windowHeight="20980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2" i="1" l="1"/>
  <c r="M36" i="1" s="1"/>
  <c r="M21" i="1" l="1"/>
  <c r="M29" i="1"/>
  <c r="M22" i="1"/>
  <c r="M30" i="1"/>
  <c r="M6" i="1"/>
  <c r="M15" i="1"/>
  <c r="M23" i="1"/>
  <c r="M31" i="1"/>
  <c r="M13" i="1"/>
  <c r="M16" i="1"/>
  <c r="M24" i="1"/>
  <c r="M32" i="1"/>
  <c r="M5" i="1"/>
  <c r="M8" i="1"/>
  <c r="M9" i="1"/>
  <c r="M17" i="1"/>
  <c r="M25" i="1"/>
  <c r="M33" i="1"/>
  <c r="M14" i="1"/>
  <c r="M2" i="1"/>
  <c r="M18" i="1"/>
  <c r="M26" i="1"/>
  <c r="M34" i="1"/>
  <c r="M3" i="1"/>
  <c r="M11" i="1"/>
  <c r="M19" i="1"/>
  <c r="M27" i="1"/>
  <c r="M35" i="1"/>
  <c r="M7" i="1"/>
  <c r="M10" i="1"/>
  <c r="M4" i="1"/>
  <c r="M12" i="1"/>
  <c r="M20" i="1"/>
  <c r="M28" i="1"/>
</calcChain>
</file>

<file path=xl/sharedStrings.xml><?xml version="1.0" encoding="utf-8"?>
<sst xmlns="http://schemas.openxmlformats.org/spreadsheetml/2006/main" count="83" uniqueCount="83">
  <si>
    <t>ACT Composite</t>
  </si>
  <si>
    <t>ACT Math</t>
  </si>
  <si>
    <t>ACT English</t>
  </si>
  <si>
    <t>SAT Composite</t>
  </si>
  <si>
    <t>SAT Math</t>
  </si>
  <si>
    <t>SAT Verbal</t>
  </si>
  <si>
    <t>GPA</t>
  </si>
  <si>
    <t>Rank</t>
  </si>
  <si>
    <t>Total Class Size</t>
  </si>
  <si>
    <t>Percentile</t>
  </si>
  <si>
    <t>School &amp; Link to Admissions Requirements</t>
  </si>
  <si>
    <t xml:space="preserve">Auto-Admit? </t>
  </si>
  <si>
    <t>Link to Merit-Based Scholarship Criteria</t>
  </si>
  <si>
    <t>Angelo State University</t>
  </si>
  <si>
    <t>https://myfuture.angelo.edu/pay_for_college/scholarships.php</t>
  </si>
  <si>
    <t>Lamar University</t>
  </si>
  <si>
    <t>https://www.lamar.edu/admissions/paying-for-college/scholarships.html</t>
  </si>
  <si>
    <t>Midwestern State University</t>
  </si>
  <si>
    <t>https://msutexas.edu/admissions/scholarships.php</t>
  </si>
  <si>
    <t>North American University</t>
  </si>
  <si>
    <t>http://www.na.edu/admissions/undergraduate/scholarships/#merit</t>
  </si>
  <si>
    <t>Prairie View A&amp;M University</t>
  </si>
  <si>
    <t>https://www.pvamu.edu/faid/types-of-aid/scholarships/university-scholarships/</t>
  </si>
  <si>
    <t>Sam Houston State University</t>
  </si>
  <si>
    <t>http://www.shsu.edu/dept/financial-aid/scholarships/</t>
  </si>
  <si>
    <t>Stephen F. Austin State University</t>
  </si>
  <si>
    <t>http://www.sfasu.edu/admissions-and-aid/financial-aid/types-of-aid/scholarships</t>
  </si>
  <si>
    <t>Sul Ross State University</t>
  </si>
  <si>
    <t>https://www.sulross.edu/page/1064/srsu-scholarships</t>
  </si>
  <si>
    <t>Tarleton State University</t>
  </si>
  <si>
    <t>https://www.tarleton.edu/scholarships/requirements.html</t>
  </si>
  <si>
    <t>Texas A&amp;M International University</t>
  </si>
  <si>
    <t>http://www.tamiu.edu/prospect/scholarships.shtml</t>
  </si>
  <si>
    <t>Texas A&amp;M University</t>
  </si>
  <si>
    <t>https://scholarships.tamu.edu/FRESHMEN/University-Scholarships</t>
  </si>
  <si>
    <t>Texas A&amp;M University at Galveston</t>
  </si>
  <si>
    <t>http://www.tamug.edu/Scholarships/freshman/</t>
  </si>
  <si>
    <t>Texas A&amp;M University - Commerce</t>
  </si>
  <si>
    <t>http://www.tamuc.edu/admissions/tuitionCosts/financialAidandScholarships/scholarships/TexasAMUniversityCommerceScholarships/endowmentdepartmentalscholarships/generalScholarshipApplication.aspx</t>
  </si>
  <si>
    <t>Texas A&amp;M University - Corpus Christi</t>
  </si>
  <si>
    <t>http://scholarships.tamucc.edu/freshmen.html</t>
  </si>
  <si>
    <t>Texas A&amp;M University-Kingsville</t>
  </si>
  <si>
    <t>http://www.tamuk.edu/scholarships/merit%20scholarships.html</t>
  </si>
  <si>
    <t>Texas A&amp;M University - San Antonio</t>
  </si>
  <si>
    <t>http://www.tamusa.edu/scholarships/InstitutionalScholarships.html</t>
  </si>
  <si>
    <t>Texas Southern University</t>
  </si>
  <si>
    <t>http://students.tsu.edu/departments/scholarships/university-scholarships/</t>
  </si>
  <si>
    <t>Texas State University-San Marcos</t>
  </si>
  <si>
    <t>https://www.finaid.txstate.edu/scholarships/freshman.html</t>
  </si>
  <si>
    <t>Texas Tech University</t>
  </si>
  <si>
    <t>https://www.depts.ttu.edu/scholarships/FreshmanPresidentialLevels.php</t>
  </si>
  <si>
    <t>Texas Woman's University</t>
  </si>
  <si>
    <t>https://twu.academicworks.com/</t>
  </si>
  <si>
    <t>UT- Arlington</t>
  </si>
  <si>
    <t>http://www.uta.edu/fao/scholarships/index.php</t>
  </si>
  <si>
    <t>UT- Austin</t>
  </si>
  <si>
    <t>https://finaid.utexas.edu/types-of-aid/scholarships/</t>
  </si>
  <si>
    <t>UT- Rio Grande Valley</t>
  </si>
  <si>
    <t>https://www.utrgv.edu/ucentral/paying-for-college/scholarships/new-student-scholarships/index.htm</t>
  </si>
  <si>
    <t>UT- Dallas</t>
  </si>
  <si>
    <t>https://www.utdallas.edu/finaid/scholarships/</t>
  </si>
  <si>
    <t>UT- El Paso</t>
  </si>
  <si>
    <t>https://www.utep.edu/student-affairs/scholarships/scholarships/scholarships-for-incoming-freshmen.html</t>
  </si>
  <si>
    <t>UT- San Antonio</t>
  </si>
  <si>
    <t>https://onestop.utsa.edu/scholarships/institutional/</t>
  </si>
  <si>
    <t>UT-Tyler</t>
  </si>
  <si>
    <t>https://www.uttyler.edu/scholarships/freshman/new-freshman-student-2018-19.php</t>
  </si>
  <si>
    <t>UT- Permian Basin</t>
  </si>
  <si>
    <t>https://www.utpb.edu/admissions/scholarships#freshmen</t>
  </si>
  <si>
    <t>University of Houston - Main</t>
  </si>
  <si>
    <t>http://www.uh.edu/financial/undergraduate/types-aid/scholarships/</t>
  </si>
  <si>
    <t>University of Houston - Clear Lake</t>
  </si>
  <si>
    <t>https://www.uhcl.edu/costs-aid/scholarships/</t>
  </si>
  <si>
    <t>University of Houston - Downtown</t>
  </si>
  <si>
    <t>https://www.uhd.edu/admissions/freshman/Pages/UHD-Merit-Scholarship.aspx</t>
  </si>
  <si>
    <t>University of Houston - Victoria</t>
  </si>
  <si>
    <t>https://www.uhv.edu/financial-aid/paying-for-college/scholarships/institutional/</t>
  </si>
  <si>
    <t>University of North Texas</t>
  </si>
  <si>
    <t>https://financialaid.unt.edu/types-scholarships</t>
  </si>
  <si>
    <t>University of St. Thomas</t>
  </si>
  <si>
    <t>https://www.stthomas.edu/financialaid/undergraduate/typesofaid/scholarships/stthomasscholarships/</t>
  </si>
  <si>
    <t>West Texas A&amp;M University</t>
  </si>
  <si>
    <t>https://www.wtamu.edu/student-support/scholarship-opportunities-freshmen.aspx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</si>
</sst>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u/>
      <sz val="12"/>
      <color rgb="FF0563C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muc.edu/admissions/oneStopShop/undergraduateAdmissions/FreshmanAdmissions/default.aspx" TargetMode="External"/><Relationship Id="rId18" Type="http://schemas.openxmlformats.org/officeDocument/2006/relationships/hyperlink" Target="https://www.admissions.txstate.edu/future-students/freshman/admission-requirements.html" TargetMode="External"/><Relationship Id="rId26" Type="http://schemas.openxmlformats.org/officeDocument/2006/relationships/hyperlink" Target="https://future.utsa.edu/admissions/freshman/" TargetMode="External"/><Relationship Id="rId3" Type="http://schemas.openxmlformats.org/officeDocument/2006/relationships/hyperlink" Target="https://msutexas.edu/admissions/requirements.php" TargetMode="External"/><Relationship Id="rId21" Type="http://schemas.openxmlformats.org/officeDocument/2006/relationships/hyperlink" Target="http://catalog.uta.edu/academicregulations/admissions/undergraduate/" TargetMode="External"/><Relationship Id="rId34" Type="http://schemas.openxmlformats.org/officeDocument/2006/relationships/hyperlink" Target="https://www.stthom.edu/Admissions/Undergraduate-Admissions/New-Freshmen/Index.aqf" TargetMode="External"/><Relationship Id="rId7" Type="http://schemas.openxmlformats.org/officeDocument/2006/relationships/hyperlink" Target="http://www.sfasu.edu/admissions-and-aid/admissions-process/freshman" TargetMode="External"/><Relationship Id="rId12" Type="http://schemas.openxmlformats.org/officeDocument/2006/relationships/hyperlink" Target="http://www.tamug.edu/admissions/freshman/Admissions.html" TargetMode="External"/><Relationship Id="rId17" Type="http://schemas.openxmlformats.org/officeDocument/2006/relationships/hyperlink" Target="http://em.tsu.edu/admissions/freshmanadmission.php" TargetMode="External"/><Relationship Id="rId25" Type="http://schemas.openxmlformats.org/officeDocument/2006/relationships/hyperlink" Target="https://www.utep.edu/student-affairs/admissions/how-to-apply/freshman.html" TargetMode="External"/><Relationship Id="rId33" Type="http://schemas.openxmlformats.org/officeDocument/2006/relationships/hyperlink" Target="https://admissions.unt.edu/freshman/admission-requirements" TargetMode="External"/><Relationship Id="rId2" Type="http://schemas.openxmlformats.org/officeDocument/2006/relationships/hyperlink" Target="https://www.lamar.edu/admissions/how-to-apply/freshmen.html" TargetMode="External"/><Relationship Id="rId16" Type="http://schemas.openxmlformats.org/officeDocument/2006/relationships/hyperlink" Target="http://www.tamusa.edu/admissions/undergraduatestudents/requirements.html" TargetMode="External"/><Relationship Id="rId20" Type="http://schemas.openxmlformats.org/officeDocument/2006/relationships/hyperlink" Target="https://twu.edu/admissions/first-year-students/" TargetMode="External"/><Relationship Id="rId29" Type="http://schemas.openxmlformats.org/officeDocument/2006/relationships/hyperlink" Target="http://www.uh.edu/undergraduate-admissions/apply/freshman/" TargetMode="External"/><Relationship Id="rId1" Type="http://schemas.openxmlformats.org/officeDocument/2006/relationships/hyperlink" Target="https://myfuture.angelo.edu/admission/first-year.php" TargetMode="External"/><Relationship Id="rId6" Type="http://schemas.openxmlformats.org/officeDocument/2006/relationships/hyperlink" Target="http://www.shsu.edu/admissions/undergraduate/" TargetMode="External"/><Relationship Id="rId11" Type="http://schemas.openxmlformats.org/officeDocument/2006/relationships/hyperlink" Target="http://admissions.tamu.edu/freshman/admitted" TargetMode="External"/><Relationship Id="rId24" Type="http://schemas.openxmlformats.org/officeDocument/2006/relationships/hyperlink" Target="https://www.utdallas.edu/enroll/freshman/admission-requirements/" TargetMode="External"/><Relationship Id="rId32" Type="http://schemas.openxmlformats.org/officeDocument/2006/relationships/hyperlink" Target="https://www.uhv.edu/admissions/freshmen/" TargetMode="External"/><Relationship Id="rId5" Type="http://schemas.openxmlformats.org/officeDocument/2006/relationships/hyperlink" Target="https://www.pvamu.edu/admissions/how-to-apply-for-admission/" TargetMode="External"/><Relationship Id="rId15" Type="http://schemas.openxmlformats.org/officeDocument/2006/relationships/hyperlink" Target="http://www.tamuk.edu/admission/freshmen/freshmenrequirement.html" TargetMode="External"/><Relationship Id="rId23" Type="http://schemas.openxmlformats.org/officeDocument/2006/relationships/hyperlink" Target="https://www.utrgv.edu/undergraduate-admissions/freshman-students/admissions-requirements/index.htm" TargetMode="External"/><Relationship Id="rId28" Type="http://schemas.openxmlformats.org/officeDocument/2006/relationships/hyperlink" Target="https://www.utpb.edu/admissions/apply-now/freshman" TargetMode="External"/><Relationship Id="rId10" Type="http://schemas.openxmlformats.org/officeDocument/2006/relationships/hyperlink" Target="http://www.tamiu.edu/admissions/uadmissi.shtml" TargetMode="External"/><Relationship Id="rId19" Type="http://schemas.openxmlformats.org/officeDocument/2006/relationships/hyperlink" Target="http://www.depts.ttu.edu/admissions/apply/status/first_freshmen/" TargetMode="External"/><Relationship Id="rId31" Type="http://schemas.openxmlformats.org/officeDocument/2006/relationships/hyperlink" Target="https://www.uhd.edu/admissions/freshman/Pages/freshman-admission-criteria.aspx" TargetMode="External"/><Relationship Id="rId4" Type="http://schemas.openxmlformats.org/officeDocument/2006/relationships/hyperlink" Target="http://www.na.edu/admissions/apply/" TargetMode="External"/><Relationship Id="rId9" Type="http://schemas.openxmlformats.org/officeDocument/2006/relationships/hyperlink" Target="https://www.tarleton.edu/admissions/undergrads/highschool.html" TargetMode="External"/><Relationship Id="rId14" Type="http://schemas.openxmlformats.org/officeDocument/2006/relationships/hyperlink" Target="https://admissions.tamucc.edu/freshman/requirements.html" TargetMode="External"/><Relationship Id="rId22" Type="http://schemas.openxmlformats.org/officeDocument/2006/relationships/hyperlink" Target="https://admissions.utexas.edu/apply/decisions" TargetMode="External"/><Relationship Id="rId27" Type="http://schemas.openxmlformats.org/officeDocument/2006/relationships/hyperlink" Target="https://www.uttyler.edu/admissions/freshman.php" TargetMode="External"/><Relationship Id="rId30" Type="http://schemas.openxmlformats.org/officeDocument/2006/relationships/hyperlink" Target="https://www.uhcl.edu/admissions/apply/freshman/how-to-apply" TargetMode="External"/><Relationship Id="rId35" Type="http://schemas.openxmlformats.org/officeDocument/2006/relationships/hyperlink" Target="http://www.wtamu.edu/admissions/freshman-admission-requirements.aspx" TargetMode="External"/><Relationship Id="rId8" Type="http://schemas.openxmlformats.org/officeDocument/2006/relationships/hyperlink" Target="https://www.sulross.edu/page/2780/admission-checklist-freshm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workbookViewId="0"/>
  </sheetViews>
  <sheetFormatPr baseColWidth="10" defaultColWidth="11.1640625" defaultRowHeight="15" customHeight="1"/>
  <cols>
    <col min="1" max="1" width="11.83203125" customWidth="1"/>
    <col min="2" max="2" width="8" customWidth="1"/>
    <col min="3" max="3" width="9.1640625" customWidth="1"/>
    <col min="4" max="4" width="11.6640625" customWidth="1"/>
    <col min="5" max="5" width="7.83203125" customWidth="1"/>
    <col min="6" max="6" width="8.83203125" customWidth="1"/>
    <col min="7" max="7" width="4.5" customWidth="1"/>
    <col min="8" max="8" width="5.1640625" customWidth="1"/>
    <col min="9" max="9" width="11.83203125" customWidth="1"/>
    <col min="10" max="10" width="10.1640625" customWidth="1"/>
    <col min="11" max="11" width="3.1640625" customWidth="1"/>
    <col min="12" max="12" width="31.5" customWidth="1"/>
    <col min="13" max="13" width="12.1640625" customWidth="1"/>
    <col min="14" max="14" width="91.6640625" customWidth="1"/>
    <col min="15" max="26" width="11.1640625" customWidth="1"/>
  </cols>
  <sheetData>
    <row r="1" spans="1:14" ht="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  <c r="L1" s="1" t="s">
        <v>10</v>
      </c>
      <c r="M1" s="1" t="s">
        <v>11</v>
      </c>
      <c r="N1" s="1" t="s">
        <v>12</v>
      </c>
    </row>
    <row r="2" spans="1:14" ht="16">
      <c r="A2">
        <v>30</v>
      </c>
      <c r="D2" s="2">
        <v>1200</v>
      </c>
      <c r="G2" s="2">
        <v>2.8</v>
      </c>
      <c r="H2" s="2">
        <v>90</v>
      </c>
      <c r="I2" s="2">
        <v>990</v>
      </c>
      <c r="J2">
        <f>(H2/I2)*100</f>
        <v>9.0909090909090917</v>
      </c>
      <c r="L2" s="3" t="s">
        <v>13</v>
      </c>
      <c r="M2" t="b">
        <f>OR(J2&lt;=10,AND(J2&lt;=50,OR(D2&gt;=920,A2&gt;=17)))</f>
        <v>1</v>
      </c>
      <c r="N2" t="s">
        <v>14</v>
      </c>
    </row>
    <row r="3" spans="1:14" ht="16">
      <c r="L3" s="3" t="s">
        <v>15</v>
      </c>
      <c r="M3" t="b">
        <f>OR(J2&lt;=10,AND(J2&lt;=25,OR(D2&gt;=930,A2&gt;=18)),AND(J2&lt;=50,OR(D2&gt;=1010,A2&gt;=20)),OR(D2&gt;=1080,A2&gt;=21))</f>
        <v>1</v>
      </c>
      <c r="N3" t="s">
        <v>16</v>
      </c>
    </row>
    <row r="4" spans="1:14" ht="16">
      <c r="L4" s="3" t="s">
        <v>17</v>
      </c>
      <c r="M4" t="b">
        <f>OR(J2&lt;=25,AND(J2&lt;=50,OR(D2&gt;=1070,A2&gt;=21)),AND(J2&lt;=75,OR(D2&gt;=1140,A2&gt;=23)),OR(D2&gt;=1180,A2&gt;=24))</f>
        <v>1</v>
      </c>
      <c r="N4" t="s">
        <v>18</v>
      </c>
    </row>
    <row r="5" spans="1:14" ht="16">
      <c r="L5" s="3" t="s">
        <v>19</v>
      </c>
      <c r="M5" t="b">
        <f>OR(J2&lt;=10,AND(J2&lt;=25,OR(D2&gt;=900,A2&gt;=19)))</f>
        <v>1</v>
      </c>
      <c r="N5" t="s">
        <v>20</v>
      </c>
    </row>
    <row r="6" spans="1:14" ht="16">
      <c r="L6" s="3" t="s">
        <v>21</v>
      </c>
      <c r="M6" t="b">
        <f>AND(OR(J2&lt;=10, OR(D2&gt;=800,A2&gt;=15)), G2&gt;=2.75)</f>
        <v>1</v>
      </c>
      <c r="N6" t="s">
        <v>22</v>
      </c>
    </row>
    <row r="7" spans="1:14" ht="16">
      <c r="L7" s="3" t="s">
        <v>23</v>
      </c>
      <c r="M7" t="b">
        <f>OR( J2 &lt;= 10, AND(G2&gt;=3.5, OR(D2&gt;=930, A2&gt;=17)), AND(G2&gt;=3, OR(D2&gt;=1010, A2&gt;=19)), AND(G2&gt;=2.5, OR(D2&gt;=1110, A2&gt;=22)), AND(G2&gt;=2.25, OR(D2&gt;=1210, A2&gt;=25)) )</f>
        <v>1</v>
      </c>
      <c r="N7" t="s">
        <v>24</v>
      </c>
    </row>
    <row r="8" spans="1:14" ht="16">
      <c r="L8" s="3" t="s">
        <v>25</v>
      </c>
      <c r="M8" t="b">
        <f>OR(J2&lt;=10,AND(J2&lt;=25,OR(D2&gt;=930,A2&gt;=17)),AND(J2&lt;=50,OR(D2&gt;=1030,A2&gt;=20)), AND(J2&lt;=75,OR(D2&gt;=1170,A2&gt;=24))   )</f>
        <v>1</v>
      </c>
      <c r="N8" t="s">
        <v>26</v>
      </c>
    </row>
    <row r="9" spans="1:14" ht="16">
      <c r="L9" s="3" t="s">
        <v>27</v>
      </c>
      <c r="M9" t="b">
        <f>OR(J2&lt;=50, OR(D2&gt;=1040, A2&gt;=20)     )</f>
        <v>1</v>
      </c>
      <c r="N9" t="s">
        <v>28</v>
      </c>
    </row>
    <row r="10" spans="1:14" ht="16">
      <c r="L10" s="3" t="s">
        <v>29</v>
      </c>
      <c r="M10" t="b">
        <f>OR(J2&lt;=25,AND(J2&lt;=50,OR(D2&gt;=880,A2&gt;=16)))</f>
        <v>1</v>
      </c>
      <c r="N10" t="s">
        <v>30</v>
      </c>
    </row>
    <row r="11" spans="1:14" ht="16">
      <c r="L11" s="3" t="s">
        <v>31</v>
      </c>
      <c r="M11" t="b">
        <f>OR( J2&lt;=40, OR(D2&gt;=980, A2&gt;=19))</f>
        <v>1</v>
      </c>
      <c r="N11" t="s">
        <v>32</v>
      </c>
    </row>
    <row r="12" spans="1:14" ht="16">
      <c r="L12" s="3" t="s">
        <v>33</v>
      </c>
      <c r="M12" t="b">
        <f>OR(J2&lt;=10,AND(J2&lt;=25,OR(AND(D2&gt;=1360,E2&gt;=620,F2&gt;=660),AND(A2&gt;=30,B2&gt;=27,C2&gt;=27))))</f>
        <v>1</v>
      </c>
      <c r="N12" t="s">
        <v>34</v>
      </c>
    </row>
    <row r="13" spans="1:14" ht="16">
      <c r="L13" s="3" t="s">
        <v>35</v>
      </c>
      <c r="M13" t="b">
        <f>OR(J2&lt;=10,AND(J2&lt;=25,OR(AND(D2&gt;=1360,E2&gt;=620,F2&gt;=660),AND(A2&gt;=30,B2&gt;=27,C2&gt;=27))))</f>
        <v>1</v>
      </c>
      <c r="N13" t="s">
        <v>36</v>
      </c>
    </row>
    <row r="14" spans="1:14" ht="16">
      <c r="L14" s="3" t="s">
        <v>37</v>
      </c>
      <c r="M14" t="b">
        <f>OR(J2&lt;=30, OR(D2&gt;=1060, A2&gt;=21))</f>
        <v>1</v>
      </c>
      <c r="N14" t="s">
        <v>38</v>
      </c>
    </row>
    <row r="15" spans="1:14" ht="16">
      <c r="L15" s="3" t="s">
        <v>39</v>
      </c>
      <c r="M15" t="b">
        <f>OR(J2&lt;=25,   AND(J2&lt;=50,OR(D2&gt;=1080,A2&gt;=21)), AND(J2&lt;=75,OR(D2&gt;=1170,A2&gt;=23)), OR(D2&gt;=1270, A2&gt;=27))</f>
        <v>1</v>
      </c>
      <c r="N15" t="s">
        <v>40</v>
      </c>
    </row>
    <row r="16" spans="1:14" ht="16">
      <c r="L16" s="3" t="s">
        <v>41</v>
      </c>
      <c r="M16" t="b">
        <f>OR(J2&lt;=10, AND(J2&lt;=25,OR(D2&gt;=830,A2&gt;=15)),  AND(J2&lt;=50,OR(D2&gt;=910,A2&gt;=17)), AND(J2&lt;=75,OR(D2&gt;=1030,A2&gt;=20)), OR(D2&gt;=1140, A2&gt;=23))</f>
        <v>1</v>
      </c>
      <c r="N16" t="s">
        <v>42</v>
      </c>
    </row>
    <row r="17" spans="12:14" ht="16">
      <c r="L17" s="3" t="s">
        <v>43</v>
      </c>
      <c r="M17" t="b">
        <f>OR(J2&lt;=25, OR(J2&lt;=50)+OR(G2&gt;=2)+OR(D2&gt;=940, A2&gt;18) &gt;=2)</f>
        <v>1</v>
      </c>
      <c r="N17" t="s">
        <v>44</v>
      </c>
    </row>
    <row r="18" spans="12:14" ht="16">
      <c r="L18" s="3" t="s">
        <v>45</v>
      </c>
      <c r="M18" t="b">
        <f>AND( OR(J2&lt;=25, OR(D2&gt;=900, A2&gt;17)), G2&gt;=2.5)</f>
        <v>1</v>
      </c>
      <c r="N18" t="s">
        <v>46</v>
      </c>
    </row>
    <row r="19" spans="12:14" ht="16">
      <c r="L19" s="3" t="s">
        <v>47</v>
      </c>
      <c r="M19" t="b">
        <f>OR(J2&lt;=10, AND(J2&lt;=25,OR(D2&gt;=1000,A2&gt;=20)),  AND(J2&lt;=50,OR(D2&gt;=1090,A2&gt;=22)), AND(J2&lt;=75,OR(D2&gt;=1250,A2&gt;=26)), OR(D2&gt;=1330, A2&gt;=29))</f>
        <v>1</v>
      </c>
      <c r="N19" t="s">
        <v>48</v>
      </c>
    </row>
    <row r="20" spans="12:14" ht="16">
      <c r="L20" s="3" t="s">
        <v>49</v>
      </c>
      <c r="M20" t="b">
        <f>OR(J2&lt;=10, AND(J2&lt;=25,OR(D2&gt;=1080,A2&gt;=24)),  AND(J2&lt;=50,OR(D2&gt;=1260,A2&gt;=26)), AND(J2&lt;=75,OR(D2&gt;=1290,A2&gt;=27)))</f>
        <v>1</v>
      </c>
      <c r="N20" t="s">
        <v>50</v>
      </c>
    </row>
    <row r="21" spans="12:14" ht="15.75" customHeight="1">
      <c r="L21" s="3" t="s">
        <v>51</v>
      </c>
      <c r="M21" t="b">
        <f>OR(J2&lt;=25, AND( OR(D2&gt;=1080, A2&gt;=21), G2&gt;=2))</f>
        <v>1</v>
      </c>
      <c r="N21" t="s">
        <v>52</v>
      </c>
    </row>
    <row r="22" spans="12:14" ht="15.75" customHeight="1">
      <c r="L22" s="3" t="s">
        <v>53</v>
      </c>
      <c r="M22" t="b">
        <f>OR(J2&lt;=25, OR(D2&gt;=1100, A2&gt;=22))</f>
        <v>1</v>
      </c>
      <c r="N22" t="s">
        <v>54</v>
      </c>
    </row>
    <row r="23" spans="12:14" ht="15.75" customHeight="1">
      <c r="L23" s="3" t="s">
        <v>55</v>
      </c>
      <c r="M23" t="b">
        <f>OR(J2&lt;=6)</f>
        <v>0</v>
      </c>
      <c r="N23" t="s">
        <v>56</v>
      </c>
    </row>
    <row r="24" spans="12:14" ht="15.75" customHeight="1">
      <c r="L24" s="3" t="s">
        <v>57</v>
      </c>
      <c r="M24" t="b">
        <f>OR(J2&lt;=10)</f>
        <v>1</v>
      </c>
      <c r="N24" t="s">
        <v>58</v>
      </c>
    </row>
    <row r="25" spans="12:14" ht="15.75" customHeight="1">
      <c r="L25" s="3" t="s">
        <v>59</v>
      </c>
      <c r="M25" t="b">
        <f>OR(J2&lt;=10)</f>
        <v>1</v>
      </c>
      <c r="N25" t="s">
        <v>60</v>
      </c>
    </row>
    <row r="26" spans="12:14" ht="15.75" customHeight="1">
      <c r="L26" s="3" t="s">
        <v>61</v>
      </c>
      <c r="M26" t="b">
        <f>OR(J2&lt;=25,AND(J2&lt;=50,OR(D2&gt;=950,A2&gt;=19)),AND(J2&lt;=75,OR(D2&gt;=970,A2&gt;=20)),OR(D2&gt;=990,A2&gt;=21))</f>
        <v>1</v>
      </c>
      <c r="N26" t="s">
        <v>62</v>
      </c>
    </row>
    <row r="27" spans="12:14" ht="15.75" customHeight="1">
      <c r="L27" s="3" t="s">
        <v>63</v>
      </c>
      <c r="M27" t="b">
        <f>OR(J2&lt;=25, AND(J2&lt;=50, OR(D2&gt;=1170, A2&gt;=24)))</f>
        <v>1</v>
      </c>
      <c r="N27" t="s">
        <v>64</v>
      </c>
    </row>
    <row r="28" spans="12:14" ht="15.75" customHeight="1">
      <c r="L28" s="3" t="s">
        <v>65</v>
      </c>
      <c r="M28" t="b">
        <f>OR(J2&lt;=10,AND(J2&lt;=25,OR(D2&gt;=1020,A2&gt;=20)),AND(J2&lt;=50,OR(D2&gt;=1060,A2&gt;=21)),AND(J2&lt;=75,OR(D2&gt;=1110,A2&gt;=22)),OR(D2&gt;=1130,A2&gt;=23))</f>
        <v>1</v>
      </c>
      <c r="N28" t="s">
        <v>66</v>
      </c>
    </row>
    <row r="29" spans="12:14" ht="15.75" customHeight="1">
      <c r="L29" s="3" t="s">
        <v>67</v>
      </c>
      <c r="M29" t="b">
        <f>OR(J2&lt;=10,AND(J2&lt;=25,OR(D2&gt;=980,A2&gt;=19)),AND(J2&lt;=50,OR(D2&gt;=1020,A2&gt;=20)),AND(J2&lt;=75,OR(D2&gt;=1160,A2&gt;=24)),OR(D2&gt;=1280,A2&gt;=27))</f>
        <v>1</v>
      </c>
      <c r="N29" t="s">
        <v>68</v>
      </c>
    </row>
    <row r="30" spans="12:14" ht="15.75" customHeight="1">
      <c r="L30" s="3" t="s">
        <v>69</v>
      </c>
      <c r="M30" t="b">
        <f>OR(J2&lt;=10,AND(J2&lt;=25,OR(D2&gt;=1080,A2&gt;=21)),AND(J2&lt;=50,OR(D2&gt;=1170,A2&gt;=24)))</f>
        <v>1</v>
      </c>
      <c r="N30" t="s">
        <v>70</v>
      </c>
    </row>
    <row r="31" spans="12:14" ht="15.75" customHeight="1">
      <c r="L31" s="3" t="s">
        <v>71</v>
      </c>
      <c r="M31" t="b">
        <f>OR(J2&lt;=10,AND(J2&lt;=25,OR(D2&gt;=1030,A2&gt;=20)),AND(J2&lt;=50,OR(D2&gt;=1130,A2&gt;=23)))</f>
        <v>1</v>
      </c>
      <c r="N31" t="s">
        <v>72</v>
      </c>
    </row>
    <row r="32" spans="12:14" ht="15.75" customHeight="1">
      <c r="L32" s="3" t="s">
        <v>73</v>
      </c>
      <c r="M32" t="b">
        <f>OR(J2&lt;=25, AND(OR(D2&gt;=930,A2&gt;=18), G2&gt;=2.5))</f>
        <v>1</v>
      </c>
      <c r="N32" s="3" t="s">
        <v>74</v>
      </c>
    </row>
    <row r="33" spans="12:14" ht="15.75" customHeight="1">
      <c r="L33" s="3" t="s">
        <v>75</v>
      </c>
      <c r="M33" t="b">
        <f>OR(OR(J2&lt;=50) + OR(G2&gt;=2) + OR(D2&gt;=930, A2&gt;=18) &gt;=2)</f>
        <v>1</v>
      </c>
      <c r="N33" s="3" t="s">
        <v>76</v>
      </c>
    </row>
    <row r="34" spans="12:14" ht="15.75" customHeight="1">
      <c r="L34" s="3" t="s">
        <v>77</v>
      </c>
      <c r="M34" t="b">
        <f>OR(J2&lt;=10,AND(J2&lt;=25,OR(D2&gt;=1030,A2&gt;=20)),AND(J2&lt;=50,OR(D2&gt;=1130,A2&gt;=23)),AND(J2&lt;=75,OR(D2&gt;=1250,A2&gt;=26)))</f>
        <v>1</v>
      </c>
      <c r="N34" s="3" t="s">
        <v>78</v>
      </c>
    </row>
    <row r="35" spans="12:14" ht="15.75" customHeight="1">
      <c r="L35" s="3" t="s">
        <v>79</v>
      </c>
      <c r="M35" t="b">
        <f>OR(J2&lt;=10, AND(G2&gt;=2.8,OR(D2&gt;=1140,A2&gt;=23)))</f>
        <v>1</v>
      </c>
      <c r="N35" s="3" t="s">
        <v>80</v>
      </c>
    </row>
    <row r="36" spans="12:14" ht="15.75" customHeight="1">
      <c r="L36" s="3" t="s">
        <v>81</v>
      </c>
      <c r="M36" t="b">
        <f>AND(OR(J2&lt;=25, AND(J2&lt;=50, OR(D2&gt;=940, A2&gt;=18)), AND(J2&lt;=75, OR(D2&gt;=1060, A2&gt;=21)), OR(D2&gt;=1130, A2&gt;23)), G2&gt;=2)</f>
        <v>1</v>
      </c>
      <c r="N36" s="3" t="s">
        <v>82</v>
      </c>
    </row>
    <row r="37" spans="12:14" ht="15.75" customHeight="1">
      <c r="L37" s="4"/>
    </row>
    <row r="38" spans="12:14" ht="15.75" customHeight="1">
      <c r="L38" s="4"/>
    </row>
    <row r="39" spans="12:14" ht="15.75" customHeight="1">
      <c r="L39" s="4"/>
    </row>
    <row r="40" spans="12:14" ht="15.75" customHeight="1">
      <c r="L40" s="4"/>
    </row>
    <row r="41" spans="12:14" ht="15.75" customHeight="1">
      <c r="L41" s="4"/>
    </row>
    <row r="42" spans="12:14" ht="15.75" customHeight="1">
      <c r="L42" s="4"/>
    </row>
    <row r="43" spans="12:14" ht="15.75" customHeight="1">
      <c r="L43" s="4"/>
    </row>
    <row r="44" spans="12:14" ht="15.75" customHeight="1">
      <c r="L44" s="4"/>
    </row>
    <row r="45" spans="12:14" ht="15.75" customHeight="1">
      <c r="L45" s="4"/>
    </row>
    <row r="46" spans="12:14" ht="15.75" customHeight="1">
      <c r="L46" s="4"/>
    </row>
    <row r="47" spans="12:14" ht="15.75" customHeight="1">
      <c r="L47" s="4"/>
    </row>
    <row r="48" spans="12:14" ht="15.75" customHeight="1">
      <c r="L48" s="4"/>
    </row>
    <row r="49" spans="12:12" ht="15.75" customHeight="1">
      <c r="L49" s="4"/>
    </row>
    <row r="50" spans="12:12" ht="15.75" customHeight="1">
      <c r="L50" s="4"/>
    </row>
    <row r="51" spans="12:12" ht="15.75" customHeight="1">
      <c r="L51" s="4"/>
    </row>
    <row r="52" spans="12:12" ht="15.75" customHeight="1">
      <c r="L52" s="4"/>
    </row>
    <row r="53" spans="12:12" ht="15.75" customHeight="1">
      <c r="L53" s="4"/>
    </row>
    <row r="54" spans="12:12" ht="15.75" customHeight="1">
      <c r="L54" s="4"/>
    </row>
    <row r="55" spans="12:12" ht="15.75" customHeight="1">
      <c r="L55" s="4"/>
    </row>
    <row r="56" spans="12:12" ht="15.75" customHeight="1">
      <c r="L56" s="4"/>
    </row>
    <row r="57" spans="12:12" ht="15.75" customHeight="1">
      <c r="L57" s="4"/>
    </row>
    <row r="58" spans="12:12" ht="15.75" customHeight="1">
      <c r="L58" s="4"/>
    </row>
    <row r="59" spans="12:12" ht="15.75" customHeight="1">
      <c r="L59" s="4"/>
    </row>
    <row r="60" spans="12:12" ht="15.75" customHeight="1">
      <c r="L60" s="4"/>
    </row>
    <row r="61" spans="12:12" ht="15.75" customHeight="1">
      <c r="L61" s="4"/>
    </row>
    <row r="62" spans="12:12" ht="15.75" customHeight="1">
      <c r="L62" s="4"/>
    </row>
    <row r="63" spans="12:12" ht="15.75" customHeight="1">
      <c r="L63" s="4"/>
    </row>
    <row r="64" spans="12:12" ht="15.75" customHeight="1">
      <c r="L64" s="4"/>
    </row>
    <row r="65" spans="12:12" ht="15.75" customHeight="1">
      <c r="L65" s="4"/>
    </row>
    <row r="66" spans="12:12" ht="15.75" customHeight="1">
      <c r="L66" s="4"/>
    </row>
    <row r="67" spans="12:12" ht="15.75" customHeight="1">
      <c r="L67" s="4"/>
    </row>
    <row r="68" spans="12:12" ht="15.75" customHeight="1">
      <c r="L68" s="4"/>
    </row>
    <row r="69" spans="12:12" ht="15.75" customHeight="1">
      <c r="L69" s="4"/>
    </row>
    <row r="70" spans="12:12" ht="15.75" customHeight="1">
      <c r="L70" s="4"/>
    </row>
    <row r="71" spans="12:12" ht="15.75" customHeight="1">
      <c r="L71" s="4"/>
    </row>
    <row r="72" spans="12:12" ht="15.75" customHeight="1">
      <c r="L72" s="4"/>
    </row>
    <row r="73" spans="12:12" ht="15.75" customHeight="1">
      <c r="L73" s="4"/>
    </row>
    <row r="74" spans="12:12" ht="15.75" customHeight="1">
      <c r="L74" s="4"/>
    </row>
    <row r="75" spans="12:12" ht="15.75" customHeight="1">
      <c r="L75" s="4"/>
    </row>
    <row r="76" spans="12:12" ht="15.75" customHeight="1">
      <c r="L76" s="4"/>
    </row>
    <row r="77" spans="12:12" ht="15.75" customHeight="1">
      <c r="L77" s="4"/>
    </row>
    <row r="78" spans="12:12" ht="15.75" customHeight="1">
      <c r="L78" s="4"/>
    </row>
    <row r="79" spans="12:12" ht="15.75" customHeight="1">
      <c r="L79" s="4"/>
    </row>
    <row r="80" spans="12:12" ht="15.75" customHeight="1">
      <c r="L80" s="4"/>
    </row>
    <row r="81" spans="12:12" ht="15.75" customHeight="1">
      <c r="L81" s="4"/>
    </row>
    <row r="82" spans="12:12" ht="15.75" customHeight="1">
      <c r="L82" s="4"/>
    </row>
    <row r="83" spans="12:12" ht="15.75" customHeight="1">
      <c r="L83" s="4"/>
    </row>
    <row r="84" spans="12:12" ht="15.75" customHeight="1">
      <c r="L84" s="4"/>
    </row>
    <row r="85" spans="12:12" ht="15.75" customHeight="1">
      <c r="L85" s="4"/>
    </row>
    <row r="86" spans="12:12" ht="15.75" customHeight="1">
      <c r="L86" s="4"/>
    </row>
    <row r="87" spans="12:12" ht="15.75" customHeight="1">
      <c r="L87" s="4"/>
    </row>
    <row r="88" spans="12:12" ht="15.75" customHeight="1">
      <c r="L88" s="4"/>
    </row>
    <row r="89" spans="12:12" ht="15.75" customHeight="1">
      <c r="L89" s="4"/>
    </row>
    <row r="90" spans="12:12" ht="15.75" customHeight="1">
      <c r="L90" s="4"/>
    </row>
    <row r="91" spans="12:12" ht="15.75" customHeight="1">
      <c r="L91" s="4"/>
    </row>
    <row r="92" spans="12:12" ht="15.75" customHeight="1">
      <c r="L92" s="4"/>
    </row>
    <row r="93" spans="12:12" ht="15.75" customHeight="1">
      <c r="L93" s="4"/>
    </row>
    <row r="94" spans="12:12" ht="15.75" customHeight="1">
      <c r="L94" s="4"/>
    </row>
    <row r="95" spans="12:12" ht="15.75" customHeight="1">
      <c r="L95" s="4"/>
    </row>
    <row r="96" spans="12:12" ht="15.75" customHeight="1">
      <c r="L96" s="4"/>
    </row>
    <row r="97" spans="12:12" ht="15.75" customHeight="1">
      <c r="L97" s="4"/>
    </row>
    <row r="98" spans="12:12" ht="15.75" customHeight="1">
      <c r="L98" s="4"/>
    </row>
    <row r="99" spans="12:12" ht="15.75" customHeight="1">
      <c r="L99" s="4"/>
    </row>
    <row r="100" spans="12:12" ht="15.75" customHeight="1">
      <c r="L100" s="4"/>
    </row>
    <row r="101" spans="12:12" ht="15.75" customHeight="1">
      <c r="L101" s="4"/>
    </row>
    <row r="102" spans="12:12" ht="15.75" customHeight="1">
      <c r="L102" s="4"/>
    </row>
    <row r="103" spans="12:12" ht="15.75" customHeight="1">
      <c r="L103" s="4"/>
    </row>
    <row r="104" spans="12:12" ht="15.75" customHeight="1">
      <c r="L104" s="4"/>
    </row>
    <row r="105" spans="12:12" ht="15.75" customHeight="1">
      <c r="L105" s="4"/>
    </row>
    <row r="106" spans="12:12" ht="15.75" customHeight="1">
      <c r="L106" s="4"/>
    </row>
    <row r="107" spans="12:12" ht="15.75" customHeight="1">
      <c r="L107" s="4"/>
    </row>
    <row r="108" spans="12:12" ht="15.75" customHeight="1">
      <c r="L108" s="4"/>
    </row>
    <row r="109" spans="12:12" ht="15.75" customHeight="1">
      <c r="L109" s="4"/>
    </row>
    <row r="110" spans="12:12" ht="15.75" customHeight="1">
      <c r="L110" s="4"/>
    </row>
    <row r="111" spans="12:12" ht="15.75" customHeight="1">
      <c r="L111" s="4"/>
    </row>
    <row r="112" spans="12:12" ht="15.75" customHeight="1">
      <c r="L112" s="4"/>
    </row>
    <row r="113" spans="12:12" ht="15.75" customHeight="1">
      <c r="L113" s="4"/>
    </row>
    <row r="114" spans="12:12" ht="15.75" customHeight="1">
      <c r="L114" s="4"/>
    </row>
    <row r="115" spans="12:12" ht="15.75" customHeight="1">
      <c r="L115" s="4"/>
    </row>
    <row r="116" spans="12:12" ht="15.75" customHeight="1">
      <c r="L116" s="4"/>
    </row>
    <row r="117" spans="12:12" ht="15.75" customHeight="1">
      <c r="L117" s="4"/>
    </row>
    <row r="118" spans="12:12" ht="15.75" customHeight="1">
      <c r="L118" s="4"/>
    </row>
    <row r="119" spans="12:12" ht="15.75" customHeight="1">
      <c r="L119" s="4"/>
    </row>
    <row r="120" spans="12:12" ht="15.75" customHeight="1">
      <c r="L120" s="4"/>
    </row>
    <row r="121" spans="12:12" ht="15.75" customHeight="1">
      <c r="L121" s="4"/>
    </row>
    <row r="122" spans="12:12" ht="15.75" customHeight="1">
      <c r="L122" s="4"/>
    </row>
    <row r="123" spans="12:12" ht="15.75" customHeight="1">
      <c r="L123" s="4"/>
    </row>
    <row r="124" spans="12:12" ht="15.75" customHeight="1">
      <c r="L124" s="4"/>
    </row>
    <row r="125" spans="12:12" ht="15.75" customHeight="1">
      <c r="L125" s="4"/>
    </row>
    <row r="126" spans="12:12" ht="15.75" customHeight="1">
      <c r="L126" s="4"/>
    </row>
    <row r="127" spans="12:12" ht="15.75" customHeight="1">
      <c r="L127" s="4"/>
    </row>
    <row r="128" spans="12:12" ht="15.75" customHeight="1">
      <c r="L128" s="4"/>
    </row>
    <row r="129" spans="12:12" ht="15.75" customHeight="1">
      <c r="L129" s="4"/>
    </row>
    <row r="130" spans="12:12" ht="15.75" customHeight="1">
      <c r="L130" s="4"/>
    </row>
    <row r="131" spans="12:12" ht="15.75" customHeight="1">
      <c r="L131" s="4"/>
    </row>
    <row r="132" spans="12:12" ht="15.75" customHeight="1">
      <c r="L132" s="4"/>
    </row>
    <row r="133" spans="12:12" ht="15.75" customHeight="1">
      <c r="L133" s="4"/>
    </row>
    <row r="134" spans="12:12" ht="15.75" customHeight="1">
      <c r="L134" s="4"/>
    </row>
    <row r="135" spans="12:12" ht="15.75" customHeight="1">
      <c r="L135" s="4"/>
    </row>
    <row r="136" spans="12:12" ht="15.75" customHeight="1">
      <c r="L136" s="4"/>
    </row>
    <row r="137" spans="12:12" ht="15.75" customHeight="1">
      <c r="L137" s="4"/>
    </row>
    <row r="138" spans="12:12" ht="15.75" customHeight="1">
      <c r="L138" s="4"/>
    </row>
    <row r="139" spans="12:12" ht="15.75" customHeight="1">
      <c r="L139" s="4"/>
    </row>
    <row r="140" spans="12:12" ht="15.75" customHeight="1">
      <c r="L140" s="4"/>
    </row>
    <row r="141" spans="12:12" ht="15.75" customHeight="1">
      <c r="L141" s="4"/>
    </row>
    <row r="142" spans="12:12" ht="15.75" customHeight="1">
      <c r="L142" s="4"/>
    </row>
    <row r="143" spans="12:12" ht="15.75" customHeight="1">
      <c r="L143" s="4"/>
    </row>
    <row r="144" spans="12:12" ht="15.75" customHeight="1">
      <c r="L144" s="4"/>
    </row>
    <row r="145" spans="12:12" ht="15.75" customHeight="1">
      <c r="L145" s="4"/>
    </row>
    <row r="146" spans="12:12" ht="15.75" customHeight="1">
      <c r="L146" s="4"/>
    </row>
    <row r="147" spans="12:12" ht="15.75" customHeight="1">
      <c r="L147" s="4"/>
    </row>
    <row r="148" spans="12:12" ht="15.75" customHeight="1">
      <c r="L148" s="4"/>
    </row>
    <row r="149" spans="12:12" ht="15.75" customHeight="1">
      <c r="L149" s="4"/>
    </row>
    <row r="150" spans="12:12" ht="15.75" customHeight="1">
      <c r="L150" s="4"/>
    </row>
    <row r="151" spans="12:12" ht="15.75" customHeight="1">
      <c r="L151" s="4"/>
    </row>
    <row r="152" spans="12:12" ht="15.75" customHeight="1">
      <c r="L152" s="4"/>
    </row>
    <row r="153" spans="12:12" ht="15.75" customHeight="1">
      <c r="L153" s="4"/>
    </row>
    <row r="154" spans="12:12" ht="15.75" customHeight="1">
      <c r="L154" s="4"/>
    </row>
    <row r="155" spans="12:12" ht="15.75" customHeight="1">
      <c r="L155" s="4"/>
    </row>
    <row r="156" spans="12:12" ht="15.75" customHeight="1">
      <c r="L156" s="4"/>
    </row>
    <row r="157" spans="12:12" ht="15.75" customHeight="1">
      <c r="L157" s="4"/>
    </row>
    <row r="158" spans="12:12" ht="15.75" customHeight="1">
      <c r="L158" s="4"/>
    </row>
    <row r="159" spans="12:12" ht="15.75" customHeight="1">
      <c r="L159" s="4"/>
    </row>
    <row r="160" spans="12:12" ht="15.75" customHeight="1">
      <c r="L160" s="4"/>
    </row>
    <row r="161" spans="12:12" ht="15.75" customHeight="1">
      <c r="L161" s="4"/>
    </row>
    <row r="162" spans="12:12" ht="15.75" customHeight="1">
      <c r="L162" s="4"/>
    </row>
    <row r="163" spans="12:12" ht="15.75" customHeight="1">
      <c r="L163" s="4"/>
    </row>
    <row r="164" spans="12:12" ht="15.75" customHeight="1">
      <c r="L164" s="4"/>
    </row>
    <row r="165" spans="12:12" ht="15.75" customHeight="1">
      <c r="L165" s="4"/>
    </row>
    <row r="166" spans="12:12" ht="15.75" customHeight="1">
      <c r="L166" s="4"/>
    </row>
    <row r="167" spans="12:12" ht="15.75" customHeight="1">
      <c r="L167" s="4"/>
    </row>
    <row r="168" spans="12:12" ht="15.75" customHeight="1">
      <c r="L168" s="4"/>
    </row>
    <row r="169" spans="12:12" ht="15.75" customHeight="1">
      <c r="L169" s="4"/>
    </row>
    <row r="170" spans="12:12" ht="15.75" customHeight="1">
      <c r="L170" s="4"/>
    </row>
    <row r="171" spans="12:12" ht="15.75" customHeight="1">
      <c r="L171" s="4"/>
    </row>
    <row r="172" spans="12:12" ht="15.75" customHeight="1">
      <c r="L172" s="4"/>
    </row>
    <row r="173" spans="12:12" ht="15.75" customHeight="1">
      <c r="L173" s="4"/>
    </row>
    <row r="174" spans="12:12" ht="15.75" customHeight="1">
      <c r="L174" s="4"/>
    </row>
    <row r="175" spans="12:12" ht="15.75" customHeight="1">
      <c r="L175" s="4"/>
    </row>
    <row r="176" spans="12:12" ht="15.75" customHeight="1">
      <c r="L176" s="4"/>
    </row>
    <row r="177" spans="12:12" ht="15.75" customHeight="1">
      <c r="L177" s="4"/>
    </row>
    <row r="178" spans="12:12" ht="15.75" customHeight="1">
      <c r="L178" s="4"/>
    </row>
    <row r="179" spans="12:12" ht="15.75" customHeight="1">
      <c r="L179" s="4"/>
    </row>
    <row r="180" spans="12:12" ht="15.75" customHeight="1">
      <c r="L180" s="4"/>
    </row>
    <row r="181" spans="12:12" ht="15.75" customHeight="1">
      <c r="L181" s="4"/>
    </row>
    <row r="182" spans="12:12" ht="15.75" customHeight="1">
      <c r="L182" s="4"/>
    </row>
    <row r="183" spans="12:12" ht="15.75" customHeight="1">
      <c r="L183" s="4"/>
    </row>
    <row r="184" spans="12:12" ht="15.75" customHeight="1">
      <c r="L184" s="4"/>
    </row>
    <row r="185" spans="12:12" ht="15.75" customHeight="1">
      <c r="L185" s="4"/>
    </row>
    <row r="186" spans="12:12" ht="15.75" customHeight="1">
      <c r="L186" s="4"/>
    </row>
    <row r="187" spans="12:12" ht="15.75" customHeight="1">
      <c r="L187" s="4"/>
    </row>
    <row r="188" spans="12:12" ht="15.75" customHeight="1">
      <c r="L188" s="4"/>
    </row>
    <row r="189" spans="12:12" ht="15.75" customHeight="1">
      <c r="L189" s="4"/>
    </row>
    <row r="190" spans="12:12" ht="15.75" customHeight="1">
      <c r="L190" s="4"/>
    </row>
    <row r="191" spans="12:12" ht="15.75" customHeight="1">
      <c r="L191" s="4"/>
    </row>
    <row r="192" spans="12:12" ht="15.75" customHeight="1">
      <c r="L192" s="4"/>
    </row>
    <row r="193" spans="12:12" ht="15.75" customHeight="1">
      <c r="L193" s="4"/>
    </row>
    <row r="194" spans="12:12" ht="15.75" customHeight="1">
      <c r="L194" s="4"/>
    </row>
    <row r="195" spans="12:12" ht="15.75" customHeight="1">
      <c r="L195" s="4"/>
    </row>
    <row r="196" spans="12:12" ht="15.75" customHeight="1">
      <c r="L196" s="4"/>
    </row>
    <row r="197" spans="12:12" ht="15.75" customHeight="1">
      <c r="L197" s="4"/>
    </row>
    <row r="198" spans="12:12" ht="15.75" customHeight="1">
      <c r="L198" s="4"/>
    </row>
    <row r="199" spans="12:12" ht="15.75" customHeight="1">
      <c r="L199" s="4"/>
    </row>
    <row r="200" spans="12:12" ht="15.75" customHeight="1">
      <c r="L200" s="4"/>
    </row>
    <row r="201" spans="12:12" ht="15.75" customHeight="1">
      <c r="L201" s="4"/>
    </row>
    <row r="202" spans="12:12" ht="15.75" customHeight="1">
      <c r="L202" s="4"/>
    </row>
    <row r="203" spans="12:12" ht="15.75" customHeight="1">
      <c r="L203" s="4"/>
    </row>
    <row r="204" spans="12:12" ht="15.75" customHeight="1">
      <c r="L204" s="4"/>
    </row>
    <row r="205" spans="12:12" ht="15.75" customHeight="1">
      <c r="L205" s="4"/>
    </row>
    <row r="206" spans="12:12" ht="15.75" customHeight="1">
      <c r="L206" s="4"/>
    </row>
    <row r="207" spans="12:12" ht="15.75" customHeight="1">
      <c r="L207" s="4"/>
    </row>
    <row r="208" spans="12:12" ht="15.75" customHeight="1">
      <c r="L208" s="4"/>
    </row>
    <row r="209" spans="12:12" ht="15.75" customHeight="1">
      <c r="L209" s="4"/>
    </row>
    <row r="210" spans="12:12" ht="15.75" customHeight="1">
      <c r="L210" s="4"/>
    </row>
    <row r="211" spans="12:12" ht="15.75" customHeight="1">
      <c r="L211" s="4"/>
    </row>
    <row r="212" spans="12:12" ht="15.75" customHeight="1">
      <c r="L212" s="4"/>
    </row>
    <row r="213" spans="12:12" ht="15.75" customHeight="1">
      <c r="L213" s="4"/>
    </row>
    <row r="214" spans="12:12" ht="15.75" customHeight="1">
      <c r="L214" s="4"/>
    </row>
    <row r="215" spans="12:12" ht="15.75" customHeight="1">
      <c r="L215" s="4"/>
    </row>
    <row r="216" spans="12:12" ht="15.75" customHeight="1">
      <c r="L216" s="4"/>
    </row>
    <row r="217" spans="12:12" ht="15.75" customHeight="1">
      <c r="L217" s="4"/>
    </row>
    <row r="218" spans="12:12" ht="15.75" customHeight="1">
      <c r="L218" s="4"/>
    </row>
    <row r="219" spans="12:12" ht="15.75" customHeight="1">
      <c r="L219" s="4"/>
    </row>
    <row r="220" spans="12:12" ht="15.75" customHeight="1">
      <c r="L220" s="4"/>
    </row>
    <row r="221" spans="12:12" ht="15.75" customHeight="1">
      <c r="L221" s="4"/>
    </row>
    <row r="222" spans="12:12" ht="15.75" customHeight="1">
      <c r="L222" s="4"/>
    </row>
    <row r="223" spans="12:12" ht="15.75" customHeight="1">
      <c r="L223" s="4"/>
    </row>
    <row r="224" spans="12:12" ht="15.75" customHeight="1">
      <c r="L224" s="4"/>
    </row>
    <row r="225" spans="12:12" ht="15.75" customHeight="1">
      <c r="L225" s="4"/>
    </row>
    <row r="226" spans="12:12" ht="15.75" customHeight="1">
      <c r="L226" s="4"/>
    </row>
    <row r="227" spans="12:12" ht="15.75" customHeight="1">
      <c r="L227" s="4"/>
    </row>
    <row r="228" spans="12:12" ht="15.75" customHeight="1">
      <c r="L228" s="4"/>
    </row>
    <row r="229" spans="12:12" ht="15.75" customHeight="1">
      <c r="L229" s="4"/>
    </row>
    <row r="230" spans="12:12" ht="15.75" customHeight="1">
      <c r="L230" s="4"/>
    </row>
    <row r="231" spans="12:12" ht="15.75" customHeight="1">
      <c r="L231" s="4"/>
    </row>
    <row r="232" spans="12:12" ht="15.75" customHeight="1">
      <c r="L232" s="4"/>
    </row>
    <row r="233" spans="12:12" ht="15.75" customHeight="1">
      <c r="L233" s="4"/>
    </row>
    <row r="234" spans="12:12" ht="15.75" customHeight="1">
      <c r="L234" s="4"/>
    </row>
    <row r="235" spans="12:12" ht="15.75" customHeight="1">
      <c r="L235" s="4"/>
    </row>
    <row r="236" spans="12:12" ht="15.75" customHeight="1">
      <c r="L236" s="4"/>
    </row>
    <row r="237" spans="12:12" ht="15.75" customHeight="1"/>
    <row r="238" spans="12:12" ht="15.75" customHeight="1"/>
    <row r="239" spans="12:12" ht="15.75" customHeight="1"/>
    <row r="240" spans="12:12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L2" r:id="rId1" xr:uid="{00000000-0004-0000-0000-000000000000}"/>
    <hyperlink ref="L3" r:id="rId2" xr:uid="{00000000-0004-0000-0000-000001000000}"/>
    <hyperlink ref="L4" r:id="rId3" xr:uid="{00000000-0004-0000-0000-000002000000}"/>
    <hyperlink ref="L5" r:id="rId4" xr:uid="{00000000-0004-0000-0000-000003000000}"/>
    <hyperlink ref="L6" r:id="rId5" xr:uid="{00000000-0004-0000-0000-000004000000}"/>
    <hyperlink ref="L7" r:id="rId6" xr:uid="{00000000-0004-0000-0000-000005000000}"/>
    <hyperlink ref="L8" r:id="rId7" xr:uid="{00000000-0004-0000-0000-000006000000}"/>
    <hyperlink ref="L9" r:id="rId8" xr:uid="{00000000-0004-0000-0000-000007000000}"/>
    <hyperlink ref="L10" r:id="rId9" xr:uid="{00000000-0004-0000-0000-000008000000}"/>
    <hyperlink ref="L11" r:id="rId10" location="freshmen" xr:uid="{00000000-0004-0000-0000-000009000000}"/>
    <hyperlink ref="L12" r:id="rId11" xr:uid="{00000000-0004-0000-0000-00000A000000}"/>
    <hyperlink ref="L13" r:id="rId12" xr:uid="{00000000-0004-0000-0000-00000B000000}"/>
    <hyperlink ref="L14" r:id="rId13" xr:uid="{00000000-0004-0000-0000-00000C000000}"/>
    <hyperlink ref="L15" r:id="rId14" xr:uid="{00000000-0004-0000-0000-00000D000000}"/>
    <hyperlink ref="L16" r:id="rId15" xr:uid="{00000000-0004-0000-0000-00000E000000}"/>
    <hyperlink ref="L17" r:id="rId16" xr:uid="{00000000-0004-0000-0000-00000F000000}"/>
    <hyperlink ref="L18" r:id="rId17" xr:uid="{00000000-0004-0000-0000-000010000000}"/>
    <hyperlink ref="L19" r:id="rId18" xr:uid="{00000000-0004-0000-0000-000011000000}"/>
    <hyperlink ref="L20" r:id="rId19" xr:uid="{00000000-0004-0000-0000-000012000000}"/>
    <hyperlink ref="L21" r:id="rId20" xr:uid="{00000000-0004-0000-0000-000013000000}"/>
    <hyperlink ref="L22" r:id="rId21" location="freshmanadmissiontext" xr:uid="{00000000-0004-0000-0000-000014000000}"/>
    <hyperlink ref="L23" r:id="rId22" xr:uid="{00000000-0004-0000-0000-000015000000}"/>
    <hyperlink ref="L24" r:id="rId23" xr:uid="{00000000-0004-0000-0000-000016000000}"/>
    <hyperlink ref="L25" r:id="rId24" xr:uid="{00000000-0004-0000-0000-000017000000}"/>
    <hyperlink ref="L26" r:id="rId25" xr:uid="{00000000-0004-0000-0000-000018000000}"/>
    <hyperlink ref="L27" r:id="rId26" xr:uid="{00000000-0004-0000-0000-000019000000}"/>
    <hyperlink ref="L28" r:id="rId27" xr:uid="{00000000-0004-0000-0000-00001A000000}"/>
    <hyperlink ref="L29" r:id="rId28" xr:uid="{00000000-0004-0000-0000-00001B000000}"/>
    <hyperlink ref="L30" r:id="rId29" xr:uid="{00000000-0004-0000-0000-00001C000000}"/>
    <hyperlink ref="L31" r:id="rId30" xr:uid="{00000000-0004-0000-0000-00001D000000}"/>
    <hyperlink ref="L32" r:id="rId31" xr:uid="{00000000-0004-0000-0000-00001E000000}"/>
    <hyperlink ref="L33" r:id="rId32" xr:uid="{00000000-0004-0000-0000-00001F000000}"/>
    <hyperlink ref="L34" r:id="rId33" xr:uid="{00000000-0004-0000-0000-000020000000}"/>
    <hyperlink ref="L35" r:id="rId34" xr:uid="{00000000-0004-0000-0000-000021000000}"/>
    <hyperlink ref="L36" r:id="rId35" xr:uid="{00000000-0004-0000-0000-000022000000}"/>
  </hyperlinks>
  <pageMargins left="0.75" right="0.75" top="1" bottom="1" header="0" footer="0"/>
  <pageSetup paperSize="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2018-11-07T23:17:10Z</dcterms:created>
  <dcterms:modified xsi:type="dcterms:W3CDTF">2018-11-07T23:17:10Z</dcterms:modified>
</cp:coreProperties>
</file>